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Лист1!$A$14:$AE$14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Лист1!$A$20:$Q$20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O12" i="1"/>
  <c r="O10" l="1"/>
  <c r="N8"/>
  <c r="O8" s="1"/>
  <c r="N9"/>
  <c r="O9" s="1"/>
  <c r="N10"/>
  <c r="N11" l="1"/>
  <c r="O11" s="1"/>
  <c r="O13" l="1"/>
  <c r="N7"/>
  <c r="N14" l="1"/>
  <c r="O14" s="1"/>
  <c r="O15" s="1"/>
  <c r="O7"/>
  <c r="B5" i="2"/>
  <c r="D27" i="1"/>
</calcChain>
</file>

<file path=xl/sharedStrings.xml><?xml version="1.0" encoding="utf-8"?>
<sst xmlns="http://schemas.openxmlformats.org/spreadsheetml/2006/main" count="99" uniqueCount="68">
  <si>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</si>
  <si>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</si>
  <si>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</si>
  <si>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</si>
  <si>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</si>
  <si>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</si>
  <si>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</si>
  <si>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</si>
  <si>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</si>
  <si>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</si>
  <si>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</si>
  <si>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</si>
  <si>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</si>
  <si>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</si>
  <si>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</si>
  <si>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</si>
  <si>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</si>
  <si>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</si>
  <si>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</si>
  <si>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</si>
  <si>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</si>
  <si>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</si>
  <si>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В т.ч. НДС</t>
  </si>
  <si>
    <t>ЛОТ</t>
  </si>
  <si>
    <t>Гарантийные обязательства</t>
  </si>
  <si>
    <t xml:space="preserve">Срок службы </t>
  </si>
  <si>
    <t>Номенклатура</t>
  </si>
  <si>
    <t>Производитель</t>
  </si>
  <si>
    <t>4.2, Developer  (build 122-D7)</t>
  </si>
  <si>
    <t>Query2</t>
  </si>
  <si>
    <t>г.Уфа</t>
  </si>
  <si>
    <t>Внедрение системы мониторинга автотранспорта по GPS</t>
  </si>
  <si>
    <t>, тел. , эл.почта:</t>
  </si>
  <si>
    <t/>
  </si>
  <si>
    <t>Фаттахов Фанис Винерович</t>
  </si>
  <si>
    <t>(347)284-42-01</t>
  </si>
  <si>
    <t>Отдел материально-технического обеспечения (ОМТО)</t>
  </si>
  <si>
    <t>Приложение 1.1</t>
  </si>
  <si>
    <t>АРМ диспетчера</t>
  </si>
  <si>
    <t>с установкой и настройкой на автотранспортное средство</t>
  </si>
  <si>
    <t xml:space="preserve">с установкой и настройкой </t>
  </si>
  <si>
    <t>шт.</t>
  </si>
  <si>
    <t>449</t>
  </si>
  <si>
    <t>10</t>
  </si>
  <si>
    <t>Служба транспортного обеспечения (СТО)</t>
  </si>
  <si>
    <t>не менее 10 лет</t>
  </si>
  <si>
    <t>не более 2-х месяцев с момента подписания договора</t>
  </si>
  <si>
    <t>Забиров Г.М. , тел. 221-57-11</t>
  </si>
  <si>
    <t>Служба транспортного обеспечения, тел. 221-57-11, g.zabirov@bashtel.ru</t>
  </si>
  <si>
    <t>(347)221-5719</t>
  </si>
  <si>
    <t>f.fattahov@bashtel.ru</t>
  </si>
  <si>
    <t>в соответствии с техническим заданием</t>
  </si>
  <si>
    <t>Цена за единицу измерения без НДС, включая стоимость тары, доставку и монтаж, рубли РФ</t>
  </si>
  <si>
    <t>Сумма без НДС, включая стоимость тары,доставку и монтаж, рубли РФ</t>
  </si>
  <si>
    <t>Сумма в том числе НДС, включая стоимость тары, доставку и монтаж, рубли РФ</t>
  </si>
  <si>
    <t>монтаж и настройка навигационного модуля</t>
  </si>
  <si>
    <t xml:space="preserve"> Навигационный модуль</t>
  </si>
  <si>
    <t>счётчика (датчика) расхода топлива</t>
  </si>
  <si>
    <t>монтаж и настройка счётчика расхода топлива</t>
  </si>
  <si>
    <t>50</t>
  </si>
  <si>
    <t>услуги технической поддержки</t>
  </si>
  <si>
    <t>в течении 2-х лет с момента подписания акта приема-передачи</t>
  </si>
  <si>
    <t>услуги абонентского обслуживания</t>
  </si>
  <si>
    <t>ежемесячно равными долями</t>
  </si>
  <si>
    <t>не менее 24 месяцев</t>
  </si>
  <si>
    <t>Предельная сумма лота составляет:   7 436 800,00   руб. с НДС.</t>
  </si>
  <si>
    <t xml:space="preserve"> Гарантийные обязательства - 24 месяца</t>
  </si>
  <si>
    <t>Приложение №1.1 к Извещению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</si>
</sst>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4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0" fontId="2" fillId="0" borderId="1" xfId="1" applyFont="1" applyBorder="1" applyAlignment="1">
      <alignment vertical="top" wrapText="1"/>
    </xf>
    <xf numFmtId="0" fontId="2" fillId="0" borderId="1" xfId="1" applyFont="1" applyBorder="1" applyAlignment="1">
      <alignment vertical="top" wrapText="1"/>
    </xf>
    <xf numFmtId="49" fontId="2" fillId="0" borderId="1" xfId="1" applyNumberFormat="1" applyFont="1" applyBorder="1" applyAlignment="1">
      <alignment horizontal="center" vertical="top"/>
    </xf>
    <xf numFmtId="49" fontId="2" fillId="0" borderId="1" xfId="1" applyNumberFormat="1" applyFont="1" applyBorder="1" applyAlignment="1">
      <alignment horizontal="center" vertical="top"/>
    </xf>
    <xf numFmtId="164" fontId="2" fillId="0" borderId="8" xfId="1" applyNumberFormat="1" applyFont="1" applyBorder="1" applyAlignment="1">
      <alignment horizontal="right" vertical="top" wrapText="1"/>
    </xf>
    <xf numFmtId="164" fontId="2" fillId="0" borderId="8" xfId="1" applyNumberFormat="1" applyFont="1" applyBorder="1" applyAlignment="1">
      <alignment horizontal="right" vertical="top" wrapText="1"/>
    </xf>
    <xf numFmtId="4" fontId="0" fillId="0" borderId="0" xfId="0" applyNumberFormat="1"/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4" fontId="0" fillId="0" borderId="1" xfId="0" applyNumberFormat="1" applyFont="1" applyBorder="1" applyAlignment="1">
      <alignment horizontal="right" vertical="top"/>
    </xf>
    <xf numFmtId="4" fontId="0" fillId="0" borderId="5" xfId="0" applyNumberFormat="1" applyBorder="1" applyAlignment="1">
      <alignment horizontal="righ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3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E29"/>
  <sheetViews>
    <sheetView tabSelected="1" workbookViewId="0">
      <selection activeCell="P7" sqref="P7"/>
    </sheetView>
  </sheetViews>
  <sheetFormatPr defaultRowHeight="15"/>
  <cols>
    <col min="1" max="1" width="0.85546875" customWidth="1"/>
    <col min="2" max="2" width="8.42578125" customWidth="1"/>
    <col min="3" max="3" width="8.42578125" style="7" customWidth="1"/>
    <col min="4" max="4" width="26.42578125" customWidth="1"/>
    <col min="5" max="5" width="26.140625" style="7" customWidth="1"/>
    <col min="6" max="6" width="28.7109375" customWidth="1"/>
    <col min="11" max="11" width="9.140625" style="3"/>
    <col min="13" max="13" width="19.5703125" style="4" customWidth="1"/>
    <col min="14" max="14" width="16" style="4" customWidth="1"/>
    <col min="15" max="15" width="19" style="6" customWidth="1"/>
    <col min="16" max="16" width="18.7109375" customWidth="1"/>
    <col min="17" max="17" width="1.85546875" customWidth="1"/>
    <col min="18" max="18" width="11.42578125" bestFit="1" customWidth="1"/>
    <col min="27" max="30" width="9.140625" style="7"/>
  </cols>
  <sheetData>
    <row r="1" spans="1:31">
      <c r="O1" s="7" t="s">
        <v>67</v>
      </c>
      <c r="P1" s="16"/>
    </row>
    <row r="2" spans="1:31">
      <c r="B2" s="43" t="s">
        <v>10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31">
      <c r="B3" t="s">
        <v>23</v>
      </c>
      <c r="C3" s="7" t="s">
        <v>31</v>
      </c>
      <c r="D3" s="20"/>
      <c r="E3" s="20"/>
      <c r="F3" s="19" t="s">
        <v>44</v>
      </c>
      <c r="H3" s="19"/>
      <c r="P3" s="16"/>
      <c r="Q3" s="2"/>
    </row>
    <row r="4" spans="1:31" s="8" customFormat="1">
      <c r="B4" s="44" t="s">
        <v>0</v>
      </c>
      <c r="C4" s="47" t="s">
        <v>26</v>
      </c>
      <c r="D4" s="44" t="s">
        <v>15</v>
      </c>
      <c r="E4" s="47" t="s">
        <v>27</v>
      </c>
      <c r="F4" s="44" t="s">
        <v>1</v>
      </c>
      <c r="G4" s="44" t="s">
        <v>14</v>
      </c>
      <c r="H4" s="46" t="s">
        <v>16</v>
      </c>
      <c r="I4" s="46"/>
      <c r="J4" s="46"/>
      <c r="K4" s="46"/>
      <c r="L4" s="46"/>
      <c r="M4" s="51" t="s">
        <v>52</v>
      </c>
      <c r="N4" s="49" t="s">
        <v>53</v>
      </c>
      <c r="O4" s="45" t="s">
        <v>54</v>
      </c>
      <c r="P4" s="44" t="s">
        <v>2</v>
      </c>
      <c r="Q4" s="9"/>
    </row>
    <row r="5" spans="1:31" s="10" customFormat="1" ht="64.5" customHeight="1">
      <c r="B5" s="44"/>
      <c r="C5" s="48"/>
      <c r="D5" s="44"/>
      <c r="E5" s="48"/>
      <c r="F5" s="44"/>
      <c r="G5" s="44"/>
      <c r="H5" s="5" t="s">
        <v>17</v>
      </c>
      <c r="I5" s="5" t="s">
        <v>18</v>
      </c>
      <c r="J5" s="5" t="s">
        <v>19</v>
      </c>
      <c r="K5" s="5" t="s">
        <v>20</v>
      </c>
      <c r="L5" s="5" t="s">
        <v>21</v>
      </c>
      <c r="M5" s="52"/>
      <c r="N5" s="50"/>
      <c r="O5" s="45"/>
      <c r="P5" s="44"/>
    </row>
    <row r="6" spans="1:31" s="8" customFormat="1">
      <c r="B6" s="11">
        <v>1</v>
      </c>
      <c r="C6" s="21">
        <v>2</v>
      </c>
      <c r="D6" s="11">
        <v>3</v>
      </c>
      <c r="E6" s="22">
        <v>4</v>
      </c>
      <c r="F6" s="11">
        <v>5</v>
      </c>
      <c r="G6" s="11">
        <v>6</v>
      </c>
      <c r="H6" s="11">
        <v>7</v>
      </c>
      <c r="I6" s="11">
        <v>8</v>
      </c>
      <c r="J6" s="11">
        <v>9</v>
      </c>
      <c r="K6" s="11">
        <v>10</v>
      </c>
      <c r="L6" s="11">
        <v>11</v>
      </c>
      <c r="M6" s="11">
        <v>12</v>
      </c>
      <c r="N6" s="11">
        <v>13</v>
      </c>
      <c r="O6" s="11">
        <v>14</v>
      </c>
      <c r="P6" s="11">
        <v>15</v>
      </c>
    </row>
    <row r="7" spans="1:31" s="8" customFormat="1" ht="49.5" customHeight="1">
      <c r="B7" s="25">
        <v>1</v>
      </c>
      <c r="C7" s="25"/>
      <c r="D7" s="29" t="s">
        <v>56</v>
      </c>
      <c r="E7" s="25"/>
      <c r="F7" s="30"/>
      <c r="G7" s="25" t="s">
        <v>41</v>
      </c>
      <c r="H7" s="25"/>
      <c r="I7" s="25"/>
      <c r="J7" s="25"/>
      <c r="K7" s="31" t="s">
        <v>42</v>
      </c>
      <c r="L7" s="32" t="s">
        <v>42</v>
      </c>
      <c r="M7" s="33">
        <v>7627.1186399999997</v>
      </c>
      <c r="N7" s="34">
        <f>L7*M7</f>
        <v>3424576.2693599998</v>
      </c>
      <c r="O7" s="39">
        <f>N7*1.18</f>
        <v>4040999.9978447994</v>
      </c>
      <c r="P7" s="36" t="s">
        <v>51</v>
      </c>
    </row>
    <row r="8" spans="1:31" s="8" customFormat="1" ht="45">
      <c r="B8" s="26">
        <v>2</v>
      </c>
      <c r="C8" s="26"/>
      <c r="D8" s="30" t="s">
        <v>55</v>
      </c>
      <c r="E8" s="26"/>
      <c r="F8" s="30" t="s">
        <v>39</v>
      </c>
      <c r="G8" s="26" t="s">
        <v>41</v>
      </c>
      <c r="H8" s="26"/>
      <c r="I8" s="26"/>
      <c r="J8" s="26"/>
      <c r="K8" s="32" t="s">
        <v>42</v>
      </c>
      <c r="L8" s="32" t="s">
        <v>42</v>
      </c>
      <c r="M8" s="34">
        <v>1694.91525</v>
      </c>
      <c r="N8" s="34">
        <f t="shared" ref="N8:N10" si="0">L8*M8</f>
        <v>761016.94724999997</v>
      </c>
      <c r="O8" s="39">
        <f t="shared" ref="O8:O10" si="1">N8*1.18</f>
        <v>897999.9977549999</v>
      </c>
      <c r="P8" s="36" t="s">
        <v>51</v>
      </c>
    </row>
    <row r="9" spans="1:31" s="8" customFormat="1" ht="47.25" customHeight="1">
      <c r="B9" s="25">
        <v>3</v>
      </c>
      <c r="C9" s="25"/>
      <c r="D9" s="29" t="s">
        <v>57</v>
      </c>
      <c r="E9" s="25"/>
      <c r="F9" s="30"/>
      <c r="G9" s="25" t="s">
        <v>41</v>
      </c>
      <c r="H9" s="25"/>
      <c r="I9" s="25"/>
      <c r="J9" s="25"/>
      <c r="K9" s="31" t="s">
        <v>59</v>
      </c>
      <c r="L9" s="32" t="s">
        <v>59</v>
      </c>
      <c r="M9" s="33">
        <v>9322.0338900000006</v>
      </c>
      <c r="N9" s="34">
        <f t="shared" si="0"/>
        <v>466101.69450000004</v>
      </c>
      <c r="O9" s="39">
        <f t="shared" si="1"/>
        <v>549999.99950999999</v>
      </c>
      <c r="P9" s="36" t="s">
        <v>51</v>
      </c>
    </row>
    <row r="10" spans="1:31" s="8" customFormat="1" ht="45">
      <c r="B10" s="26">
        <v>4</v>
      </c>
      <c r="C10" s="26"/>
      <c r="D10" s="30" t="s">
        <v>58</v>
      </c>
      <c r="E10" s="26"/>
      <c r="F10" s="30" t="s">
        <v>39</v>
      </c>
      <c r="G10" s="26" t="s">
        <v>41</v>
      </c>
      <c r="H10" s="26"/>
      <c r="I10" s="26"/>
      <c r="J10" s="26"/>
      <c r="K10" s="32" t="s">
        <v>59</v>
      </c>
      <c r="L10" s="32" t="s">
        <v>59</v>
      </c>
      <c r="M10" s="34">
        <v>3813.5594000000001</v>
      </c>
      <c r="N10" s="34">
        <f t="shared" si="0"/>
        <v>190677.97</v>
      </c>
      <c r="O10" s="39">
        <f t="shared" si="1"/>
        <v>225000.00459999999</v>
      </c>
      <c r="P10" s="36" t="s">
        <v>51</v>
      </c>
    </row>
    <row r="11" spans="1:31" s="8" customFormat="1" ht="45.75" customHeight="1">
      <c r="B11" s="37">
        <v>5</v>
      </c>
      <c r="C11" s="37"/>
      <c r="D11" s="30" t="s">
        <v>38</v>
      </c>
      <c r="E11" s="37"/>
      <c r="F11" s="30" t="s">
        <v>40</v>
      </c>
      <c r="G11" s="37" t="s">
        <v>41</v>
      </c>
      <c r="H11" s="37"/>
      <c r="I11" s="37"/>
      <c r="J11" s="37"/>
      <c r="K11" s="32" t="s">
        <v>43</v>
      </c>
      <c r="L11" s="32" t="s">
        <v>43</v>
      </c>
      <c r="M11" s="34">
        <v>0</v>
      </c>
      <c r="N11" s="34">
        <f t="shared" ref="N11" si="2">L11*M11</f>
        <v>0</v>
      </c>
      <c r="O11" s="39">
        <f t="shared" ref="O11:O12" si="3">N11*1.18</f>
        <v>0</v>
      </c>
      <c r="P11" s="36" t="s">
        <v>51</v>
      </c>
    </row>
    <row r="12" spans="1:31" s="8" customFormat="1" ht="42.75" customHeight="1">
      <c r="B12" s="38">
        <v>6</v>
      </c>
      <c r="C12" s="38"/>
      <c r="D12" s="30" t="s">
        <v>62</v>
      </c>
      <c r="E12" s="38"/>
      <c r="F12" s="30" t="s">
        <v>63</v>
      </c>
      <c r="G12" s="38" t="s">
        <v>41</v>
      </c>
      <c r="H12" s="38"/>
      <c r="I12" s="38"/>
      <c r="J12" s="38"/>
      <c r="K12" s="32" t="s">
        <v>42</v>
      </c>
      <c r="L12" s="32" t="s">
        <v>42</v>
      </c>
      <c r="M12" s="34">
        <v>3251.67</v>
      </c>
      <c r="N12" s="34">
        <v>1460000</v>
      </c>
      <c r="O12" s="39">
        <f t="shared" si="3"/>
        <v>1722800</v>
      </c>
      <c r="P12" s="36" t="s">
        <v>51</v>
      </c>
    </row>
    <row r="13" spans="1:31" s="8" customFormat="1" ht="45">
      <c r="B13" s="25">
        <v>7</v>
      </c>
      <c r="C13" s="25"/>
      <c r="D13" s="29" t="s">
        <v>60</v>
      </c>
      <c r="E13" s="25"/>
      <c r="F13" s="30" t="s">
        <v>61</v>
      </c>
      <c r="G13" s="25" t="s">
        <v>41</v>
      </c>
      <c r="H13" s="25"/>
      <c r="I13" s="25"/>
      <c r="J13" s="25"/>
      <c r="K13" s="31" t="s">
        <v>42</v>
      </c>
      <c r="L13" s="32" t="s">
        <v>42</v>
      </c>
      <c r="M13" s="33">
        <v>0</v>
      </c>
      <c r="N13" s="34">
        <v>0</v>
      </c>
      <c r="O13" s="39">
        <f t="shared" ref="O13" si="4">N13*1.18</f>
        <v>0</v>
      </c>
      <c r="P13" s="36" t="s">
        <v>51</v>
      </c>
    </row>
    <row r="14" spans="1:31">
      <c r="A14" s="7"/>
      <c r="B14" s="13"/>
      <c r="C14" s="15"/>
      <c r="D14" s="14"/>
      <c r="E14" s="14"/>
      <c r="F14" s="14"/>
      <c r="G14" s="15"/>
      <c r="H14" s="15"/>
      <c r="I14" s="15"/>
      <c r="J14" s="15"/>
      <c r="K14" s="15"/>
      <c r="L14" s="15"/>
      <c r="M14" s="17"/>
      <c r="N14" s="18">
        <f>SUM(N7:N13)</f>
        <v>6302372.8811099995</v>
      </c>
      <c r="O14" s="39">
        <f t="shared" ref="O14" si="5">N14*1.18</f>
        <v>7436799.999709799</v>
      </c>
      <c r="P14" s="25"/>
      <c r="Q14" s="7"/>
      <c r="R14" s="35"/>
      <c r="S14" s="7"/>
      <c r="T14" s="7"/>
      <c r="U14" s="7"/>
      <c r="V14" s="7"/>
      <c r="W14" s="7"/>
      <c r="X14" s="7"/>
      <c r="Y14" s="7"/>
      <c r="Z14" s="7"/>
      <c r="AE14" s="7"/>
    </row>
    <row r="15" spans="1:31">
      <c r="A15" s="7"/>
      <c r="B15" s="12"/>
      <c r="C15" s="12"/>
      <c r="D15" s="1"/>
      <c r="E15" s="1"/>
      <c r="F15" s="1"/>
      <c r="G15" s="12"/>
      <c r="H15" s="12"/>
      <c r="I15" s="12"/>
      <c r="J15" s="12"/>
      <c r="K15" s="12"/>
      <c r="L15" s="12"/>
      <c r="M15" s="12"/>
      <c r="N15" s="12" t="s">
        <v>22</v>
      </c>
      <c r="O15" s="40">
        <f>O14/118*18</f>
        <v>1134427.1185997999</v>
      </c>
      <c r="P15" s="25"/>
      <c r="Q15" s="7"/>
      <c r="R15" s="7"/>
      <c r="S15" s="7"/>
      <c r="T15" s="7"/>
      <c r="U15" s="7"/>
      <c r="V15" s="7"/>
      <c r="W15" s="7"/>
      <c r="X15" s="7"/>
      <c r="Y15" s="7"/>
      <c r="Z15" s="7"/>
      <c r="AE15" s="7"/>
    </row>
    <row r="16" spans="1:31" s="7" customFormat="1">
      <c r="B16" s="57" t="s">
        <v>65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</row>
    <row r="17" spans="1:31" s="7" customFormat="1">
      <c r="A17"/>
      <c r="B17" s="57" t="s">
        <v>3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/>
      <c r="R17"/>
      <c r="S17"/>
      <c r="T17"/>
      <c r="U17"/>
      <c r="V17"/>
      <c r="W17"/>
      <c r="X17"/>
      <c r="Y17"/>
      <c r="Z17"/>
      <c r="AE17"/>
    </row>
    <row r="18" spans="1:31">
      <c r="B18" s="58" t="s">
        <v>4</v>
      </c>
      <c r="C18" s="58"/>
      <c r="D18" s="58"/>
      <c r="E18" s="41" t="s">
        <v>46</v>
      </c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53"/>
    </row>
    <row r="19" spans="1:31" ht="32.1" customHeight="1">
      <c r="B19" s="58" t="s">
        <v>5</v>
      </c>
      <c r="C19" s="58"/>
      <c r="D19" s="58"/>
      <c r="E19" s="54" t="s">
        <v>9</v>
      </c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6"/>
      <c r="Q19" s="1"/>
      <c r="R19" s="1"/>
      <c r="S19" s="1"/>
      <c r="T19" s="1"/>
      <c r="U19" s="1"/>
      <c r="V19" s="1"/>
    </row>
    <row r="20" spans="1:31" ht="16.5" customHeight="1">
      <c r="A20" s="7"/>
      <c r="B20" s="58" t="s">
        <v>6</v>
      </c>
      <c r="C20" s="58"/>
      <c r="D20" s="58"/>
      <c r="E20" s="41" t="s">
        <v>66</v>
      </c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7"/>
    </row>
    <row r="21" spans="1:31">
      <c r="A21" s="7"/>
      <c r="B21" s="59" t="s">
        <v>24</v>
      </c>
      <c r="C21" s="60"/>
      <c r="D21" s="61"/>
      <c r="E21" s="41" t="s">
        <v>64</v>
      </c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53"/>
      <c r="Q21" s="7"/>
    </row>
    <row r="22" spans="1:31">
      <c r="A22" s="7"/>
      <c r="B22" s="59" t="s">
        <v>25</v>
      </c>
      <c r="C22" s="60"/>
      <c r="D22" s="61"/>
      <c r="E22" s="41" t="s">
        <v>45</v>
      </c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53"/>
      <c r="Q22" s="7"/>
      <c r="R22" s="7"/>
      <c r="S22" s="7"/>
      <c r="T22" s="7"/>
      <c r="U22" s="7"/>
      <c r="V22" s="7"/>
      <c r="W22" s="7"/>
      <c r="X22" s="7"/>
      <c r="Y22" s="7"/>
      <c r="Z22" s="7"/>
      <c r="AE22" s="7"/>
    </row>
    <row r="23" spans="1:31" s="7" customFormat="1">
      <c r="A23"/>
      <c r="B23" s="58" t="s">
        <v>7</v>
      </c>
      <c r="C23" s="58"/>
      <c r="D23" s="58"/>
      <c r="E23" s="41" t="s">
        <v>48</v>
      </c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53"/>
      <c r="Q23"/>
    </row>
    <row r="24" spans="1:31" s="7" customFormat="1">
      <c r="A24"/>
      <c r="B24" s="58" t="s">
        <v>8</v>
      </c>
      <c r="C24" s="58"/>
      <c r="D24" s="58"/>
      <c r="E24" s="41" t="s">
        <v>47</v>
      </c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53"/>
      <c r="Q24"/>
      <c r="R24"/>
      <c r="S24"/>
      <c r="T24"/>
      <c r="U24"/>
      <c r="V24"/>
      <c r="W24"/>
      <c r="X24"/>
      <c r="Y24"/>
      <c r="Z24"/>
      <c r="AE24"/>
    </row>
    <row r="25" spans="1:31">
      <c r="A25" s="7"/>
      <c r="B25" s="23"/>
      <c r="C25" s="23"/>
      <c r="D25" s="23"/>
      <c r="E25" s="23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7"/>
    </row>
    <row r="26" spans="1:31">
      <c r="B26" t="s">
        <v>11</v>
      </c>
      <c r="R26" s="7"/>
      <c r="S26" s="7"/>
      <c r="T26" s="7"/>
      <c r="U26" s="7"/>
      <c r="V26" s="7"/>
      <c r="W26" s="7"/>
      <c r="X26" s="7"/>
      <c r="Y26" s="7"/>
      <c r="Z26" s="7"/>
      <c r="AE26" s="7"/>
    </row>
    <row r="27" spans="1:31" s="7" customFormat="1">
      <c r="A27"/>
      <c r="B27"/>
      <c r="D27" s="2" t="str">
        <f>Query2_USERN</f>
        <v>Фаттахов Фанис Винерович</v>
      </c>
      <c r="E27" s="2"/>
      <c r="F27"/>
      <c r="G27"/>
      <c r="H27"/>
      <c r="I27"/>
      <c r="J27"/>
      <c r="K27" s="3"/>
      <c r="L27"/>
      <c r="M27" s="4"/>
      <c r="N27" s="4"/>
      <c r="O27" s="6"/>
      <c r="P27"/>
      <c r="Q27"/>
      <c r="R27"/>
      <c r="S27"/>
      <c r="T27"/>
      <c r="U27"/>
      <c r="V27"/>
      <c r="W27"/>
      <c r="X27"/>
      <c r="Y27"/>
      <c r="Z27"/>
      <c r="AE27"/>
    </row>
    <row r="28" spans="1:31">
      <c r="B28" t="s">
        <v>12</v>
      </c>
      <c r="D28" s="2" t="s">
        <v>49</v>
      </c>
      <c r="E28" s="2"/>
    </row>
    <row r="29" spans="1:31">
      <c r="B29" t="s">
        <v>13</v>
      </c>
      <c r="D29" s="2" t="s">
        <v>50</v>
      </c>
      <c r="E29" s="2"/>
    </row>
  </sheetData>
  <mergeCells count="28">
    <mergeCell ref="E23:P23"/>
    <mergeCell ref="E24:P24"/>
    <mergeCell ref="E4:E5"/>
    <mergeCell ref="E18:P18"/>
    <mergeCell ref="E19:P19"/>
    <mergeCell ref="E21:P21"/>
    <mergeCell ref="B16:P16"/>
    <mergeCell ref="E22:P22"/>
    <mergeCell ref="B23:D23"/>
    <mergeCell ref="B24:D24"/>
    <mergeCell ref="B18:D18"/>
    <mergeCell ref="B17:P17"/>
    <mergeCell ref="B22:D22"/>
    <mergeCell ref="B19:D19"/>
    <mergeCell ref="B21:D21"/>
    <mergeCell ref="B20:D20"/>
    <mergeCell ref="E20:P20"/>
    <mergeCell ref="B2:P2"/>
    <mergeCell ref="B4:B5"/>
    <mergeCell ref="D4:D5"/>
    <mergeCell ref="O4:O5"/>
    <mergeCell ref="P4:P5"/>
    <mergeCell ref="F4:F5"/>
    <mergeCell ref="G4:G5"/>
    <mergeCell ref="H4:L4"/>
    <mergeCell ref="C4:C5"/>
    <mergeCell ref="N4:N5"/>
    <mergeCell ref="M4:M5"/>
  </mergeCells>
  <pageMargins left="0.78740157480314965" right="0.39370078740157483" top="0.78740157480314965" bottom="0.39370078740157483" header="0.31496062992125984" footer="0.31496062992125984"/>
  <pageSetup paperSize="9" scale="58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7" t="s">
        <v>28</v>
      </c>
      <c r="B5" t="e">
        <f>XLR_ERRNAME</f>
        <v>#NAME?</v>
      </c>
    </row>
    <row r="6" spans="1:19">
      <c r="A6" t="s">
        <v>29</v>
      </c>
      <c r="B6">
        <v>11354</v>
      </c>
      <c r="C6" s="28" t="s">
        <v>30</v>
      </c>
      <c r="D6">
        <v>6922</v>
      </c>
      <c r="E6" s="28" t="s">
        <v>31</v>
      </c>
      <c r="F6" s="28" t="s">
        <v>32</v>
      </c>
      <c r="G6" s="28" t="s">
        <v>33</v>
      </c>
      <c r="H6" s="28" t="s">
        <v>33</v>
      </c>
      <c r="I6" s="28" t="s">
        <v>33</v>
      </c>
      <c r="J6" s="28" t="s">
        <v>31</v>
      </c>
      <c r="K6" s="28" t="s">
        <v>33</v>
      </c>
      <c r="L6" s="28" t="s">
        <v>34</v>
      </c>
      <c r="M6" s="28" t="s">
        <v>35</v>
      </c>
      <c r="N6" s="28" t="s">
        <v>33</v>
      </c>
      <c r="O6">
        <v>1520</v>
      </c>
      <c r="P6" s="28" t="s">
        <v>36</v>
      </c>
      <c r="Q6">
        <v>0</v>
      </c>
      <c r="R6" s="28" t="s">
        <v>33</v>
      </c>
      <c r="S6" s="28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Фаттахов Фанис Винерович</dc:creator>
  <cp:lastModifiedBy>Фаррахова Эльвера Римовна</cp:lastModifiedBy>
  <cp:lastPrinted>2015-10-15T09:38:45Z</cp:lastPrinted>
  <dcterms:created xsi:type="dcterms:W3CDTF">2013-12-19T08:11:42Z</dcterms:created>
  <dcterms:modified xsi:type="dcterms:W3CDTF">2015-10-15T09:41:39Z</dcterms:modified>
</cp:coreProperties>
</file>